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300" yWindow="45" windowWidth="15600" windowHeight="6210" tabRatio="976"/>
  </bookViews>
  <sheets>
    <sheet name="2016 Breakeven Calculator" sheetId="54" r:id="rId1"/>
  </sheets>
  <calcPr calcId="125725"/>
</workbook>
</file>

<file path=xl/calcChain.xml><?xml version="1.0" encoding="utf-8"?>
<calcChain xmlns="http://schemas.openxmlformats.org/spreadsheetml/2006/main">
  <c r="C36" i="54"/>
  <c r="E20"/>
  <c r="E25"/>
  <c r="E23"/>
  <c r="F47" l="1"/>
  <c r="F48"/>
  <c r="F49"/>
  <c r="F46"/>
  <c r="E55"/>
  <c r="C55"/>
  <c r="E54"/>
  <c r="C54"/>
  <c r="E53"/>
  <c r="C53"/>
  <c r="E52"/>
  <c r="I15" s="1"/>
  <c r="C52"/>
  <c r="C49"/>
  <c r="C48"/>
  <c r="C47"/>
  <c r="C46"/>
  <c r="C43"/>
  <c r="C42"/>
  <c r="C41"/>
  <c r="C40"/>
  <c r="F43"/>
  <c r="G43" s="1"/>
  <c r="C37"/>
  <c r="F42"/>
  <c r="G42" s="1"/>
  <c r="F41"/>
  <c r="G41" s="1"/>
  <c r="C35"/>
  <c r="F40"/>
  <c r="G40" s="1"/>
  <c r="C34"/>
  <c r="H23"/>
  <c r="G23"/>
  <c r="F23"/>
  <c r="H22"/>
  <c r="G22"/>
  <c r="F22"/>
  <c r="E22"/>
  <c r="H21"/>
  <c r="G21"/>
  <c r="F21"/>
  <c r="E21"/>
  <c r="H20"/>
  <c r="G20"/>
  <c r="F20"/>
  <c r="F25" s="1"/>
  <c r="I19"/>
  <c r="I12"/>
  <c r="I11"/>
  <c r="G25" l="1"/>
  <c r="E48" s="1"/>
  <c r="E46"/>
  <c r="I22"/>
  <c r="I24"/>
  <c r="I16"/>
  <c r="I17"/>
  <c r="I10"/>
  <c r="I18"/>
  <c r="I13"/>
  <c r="I14"/>
  <c r="H25"/>
  <c r="I43" s="1"/>
  <c r="I21"/>
  <c r="I23"/>
  <c r="E56"/>
  <c r="E47"/>
  <c r="F35"/>
  <c r="F36"/>
  <c r="I41"/>
  <c r="I53" s="1"/>
  <c r="I42"/>
  <c r="I54" s="1"/>
  <c r="I20"/>
  <c r="F34" l="1"/>
  <c r="I40"/>
  <c r="I52" s="1"/>
  <c r="I55"/>
  <c r="H55"/>
  <c r="G55" s="1"/>
  <c r="E49"/>
  <c r="F37"/>
  <c r="I25"/>
  <c r="I27" s="1"/>
  <c r="H54"/>
  <c r="G54" s="1"/>
  <c r="H53"/>
  <c r="G53" s="1"/>
  <c r="H52"/>
  <c r="G52" s="1"/>
  <c r="H56" l="1"/>
  <c r="H57" l="1"/>
  <c r="G56"/>
  <c r="I57" l="1"/>
  <c r="G57"/>
</calcChain>
</file>

<file path=xl/sharedStrings.xml><?xml version="1.0" encoding="utf-8"?>
<sst xmlns="http://schemas.openxmlformats.org/spreadsheetml/2006/main" count="51" uniqueCount="47">
  <si>
    <t>Corn</t>
  </si>
  <si>
    <t>Soybeans</t>
  </si>
  <si>
    <t>Total Cost</t>
  </si>
  <si>
    <t>Price</t>
  </si>
  <si>
    <t>Total Acres</t>
  </si>
  <si>
    <t>Acres</t>
  </si>
  <si>
    <t>Please Enter Your Cost per Acre:</t>
  </si>
  <si>
    <t>Please Enter Your Interest Rate:</t>
  </si>
  <si>
    <t xml:space="preserve"> Soybeans</t>
  </si>
  <si>
    <t>Crop:</t>
  </si>
  <si>
    <t xml:space="preserve">  ROI</t>
  </si>
  <si>
    <t>Profit/Crop</t>
  </si>
  <si>
    <t xml:space="preserve">  Income/Acre</t>
  </si>
  <si>
    <t xml:space="preserve">  Profit/Acre</t>
  </si>
  <si>
    <t xml:space="preserve"> Current Price</t>
  </si>
  <si>
    <t>Yield</t>
  </si>
  <si>
    <t xml:space="preserve">   B/E Yield</t>
  </si>
  <si>
    <t>Total Cost Per Acre</t>
  </si>
  <si>
    <t>Drying</t>
  </si>
  <si>
    <t>Storage</t>
  </si>
  <si>
    <t>Interest</t>
  </si>
  <si>
    <t>Irrigation</t>
  </si>
  <si>
    <t>Combine</t>
  </si>
  <si>
    <t>Tillage</t>
  </si>
  <si>
    <t>Spray</t>
  </si>
  <si>
    <t>Plant</t>
  </si>
  <si>
    <t>Crop Ins</t>
  </si>
  <si>
    <t>Rent</t>
  </si>
  <si>
    <t>Chemical</t>
  </si>
  <si>
    <t>Fertilizer</t>
  </si>
  <si>
    <t>Seed</t>
  </si>
  <si>
    <t>Trucking</t>
  </si>
  <si>
    <t>Cost/Bushel</t>
  </si>
  <si>
    <t>Please Enter Your Trucking Cost per Bushel:</t>
  </si>
  <si>
    <t>Please Enter Your Drying Cost per Bushel:</t>
  </si>
  <si>
    <t>Please Enter Your Storage Cost per Bushel:</t>
  </si>
  <si>
    <t xml:space="preserve">       Current Price        </t>
  </si>
  <si>
    <t>Consulting/Management</t>
  </si>
  <si>
    <t xml:space="preserve"> Corn</t>
  </si>
  <si>
    <t>Please Enter Your Gross Acreage Per Crop:</t>
  </si>
  <si>
    <t>Please fill in the shaded boxes:</t>
  </si>
  <si>
    <t>Wheat</t>
  </si>
  <si>
    <t>Cotton</t>
  </si>
  <si>
    <t xml:space="preserve"> Wheat</t>
  </si>
  <si>
    <t xml:space="preserve"> Cotton</t>
  </si>
  <si>
    <t>Production Outlook</t>
  </si>
  <si>
    <t>Year</t>
  </si>
</sst>
</file>

<file path=xl/styles.xml><?xml version="1.0" encoding="utf-8"?>
<styleSheet xmlns="http://schemas.openxmlformats.org/spreadsheetml/2006/main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[$$-409]#,##0.00;[Red]\-[$$-409]#,##0.00"/>
    <numFmt numFmtId="165" formatCode="0.0%"/>
    <numFmt numFmtId="166" formatCode="0.0"/>
    <numFmt numFmtId="167" formatCode="[$$-409]#,##0.00;[Red][$$-409]#,##0.00"/>
    <numFmt numFmtId="168" formatCode="&quot;$&quot;#,##0.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20"/>
      <name val="Lucida Console"/>
      <family val="3"/>
    </font>
    <font>
      <sz val="10"/>
      <color theme="1"/>
      <name val="Arial"/>
      <family val="2"/>
    </font>
    <font>
      <b/>
      <sz val="10.5"/>
      <color rgb="FF00B050"/>
      <name val="Arial"/>
      <family val="2"/>
    </font>
    <font>
      <b/>
      <sz val="8"/>
      <name val="Lucida Console"/>
      <family val="3"/>
    </font>
    <font>
      <b/>
      <sz val="14"/>
      <name val="Calibri"/>
      <family val="2"/>
      <scheme val="minor"/>
    </font>
    <font>
      <b/>
      <u/>
      <sz val="20"/>
      <name val="Lucida Console"/>
      <family val="3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3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ill="0" applyBorder="0" applyAlignment="0" applyProtection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0" fillId="2" borderId="0" xfId="0" applyNumberFormat="1" applyFill="1" applyBorder="1"/>
    <xf numFmtId="164" fontId="0" fillId="2" borderId="0" xfId="0" applyNumberFormat="1" applyFill="1" applyBorder="1"/>
    <xf numFmtId="0" fontId="2" fillId="2" borderId="0" xfId="0" applyFont="1" applyFill="1" applyBorder="1"/>
    <xf numFmtId="164" fontId="0" fillId="3" borderId="0" xfId="0" applyNumberFormat="1" applyFill="1" applyBorder="1"/>
    <xf numFmtId="0" fontId="0" fillId="2" borderId="5" xfId="0" applyFill="1" applyBorder="1"/>
    <xf numFmtId="0" fontId="0" fillId="2" borderId="4" xfId="0" applyFill="1" applyBorder="1"/>
    <xf numFmtId="0" fontId="0" fillId="2" borderId="7" xfId="0" applyFill="1" applyBorder="1"/>
    <xf numFmtId="164" fontId="3" fillId="2" borderId="0" xfId="0" applyNumberFormat="1" applyFont="1" applyFill="1" applyBorder="1"/>
    <xf numFmtId="164" fontId="8" fillId="2" borderId="0" xfId="0" applyNumberFormat="1" applyFont="1" applyFill="1" applyBorder="1"/>
    <xf numFmtId="0" fontId="6" fillId="2" borderId="0" xfId="0" applyFont="1" applyFill="1" applyBorder="1"/>
    <xf numFmtId="0" fontId="0" fillId="0" borderId="0" xfId="0" applyBorder="1" applyAlignment="1"/>
    <xf numFmtId="168" fontId="2" fillId="2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2" fillId="2" borderId="0" xfId="0" applyFont="1" applyFill="1" applyBorder="1" applyAlignment="1">
      <alignment horizontal="center"/>
    </xf>
    <xf numFmtId="0" fontId="0" fillId="0" borderId="4" xfId="0" applyBorder="1"/>
    <xf numFmtId="0" fontId="9" fillId="2" borderId="0" xfId="0" applyFont="1" applyFill="1" applyBorder="1" applyAlignment="1"/>
    <xf numFmtId="0" fontId="12" fillId="2" borderId="0" xfId="0" applyFont="1" applyFill="1" applyBorder="1" applyAlignment="1"/>
    <xf numFmtId="0" fontId="0" fillId="4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/>
    <xf numFmtId="0" fontId="0" fillId="2" borderId="0" xfId="0" applyFont="1" applyFill="1" applyBorder="1"/>
    <xf numFmtId="166" fontId="0" fillId="2" borderId="0" xfId="0" applyNumberForma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167" fontId="0" fillId="2" borderId="0" xfId="0" applyNumberFormat="1" applyFill="1" applyBorder="1" applyAlignment="1">
      <alignment horizontal="center"/>
    </xf>
    <xf numFmtId="164" fontId="4" fillId="0" borderId="0" xfId="0" applyNumberFormat="1" applyFont="1" applyBorder="1"/>
    <xf numFmtId="0" fontId="10" fillId="2" borderId="0" xfId="0" applyFont="1" applyFill="1" applyBorder="1"/>
    <xf numFmtId="164" fontId="0" fillId="2" borderId="0" xfId="0" applyNumberFormat="1" applyFill="1" applyBorder="1" applyAlignment="1">
      <alignment horizontal="center"/>
    </xf>
    <xf numFmtId="0" fontId="7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68" fontId="0" fillId="4" borderId="0" xfId="0" applyNumberFormat="1" applyFill="1" applyBorder="1" applyAlignment="1" applyProtection="1">
      <alignment horizontal="center"/>
      <protection locked="0"/>
    </xf>
    <xf numFmtId="168" fontId="0" fillId="4" borderId="0" xfId="0" applyNumberFormat="1" applyFill="1" applyBorder="1" applyAlignment="1">
      <alignment horizontal="center"/>
    </xf>
    <xf numFmtId="168" fontId="2" fillId="2" borderId="0" xfId="0" applyNumberFormat="1" applyFont="1" applyFill="1" applyBorder="1" applyAlignment="1">
      <alignment horizontal="right"/>
    </xf>
    <xf numFmtId="168" fontId="0" fillId="2" borderId="0" xfId="0" applyNumberFormat="1" applyFill="1" applyBorder="1" applyAlignment="1" applyProtection="1">
      <alignment horizontal="center"/>
    </xf>
    <xf numFmtId="10" fontId="0" fillId="2" borderId="0" xfId="0" applyNumberFormat="1" applyFill="1" applyBorder="1" applyAlignment="1" applyProtection="1">
      <alignment horizontal="center"/>
    </xf>
    <xf numFmtId="168" fontId="0" fillId="6" borderId="0" xfId="0" applyNumberFormat="1" applyFill="1" applyBorder="1" applyAlignment="1" applyProtection="1">
      <alignment horizontal="center"/>
      <protection locked="0"/>
    </xf>
    <xf numFmtId="168" fontId="0" fillId="6" borderId="0" xfId="0" applyNumberFormat="1" applyFill="1" applyBorder="1" applyAlignment="1" applyProtection="1">
      <alignment horizontal="center"/>
    </xf>
    <xf numFmtId="168" fontId="0" fillId="6" borderId="0" xfId="0" applyNumberFormat="1" applyFill="1" applyBorder="1" applyAlignment="1">
      <alignment horizontal="center"/>
    </xf>
    <xf numFmtId="0" fontId="10" fillId="6" borderId="0" xfId="0" applyFont="1" applyFill="1" applyBorder="1" applyAlignment="1" applyProtection="1">
      <alignment horizontal="center"/>
      <protection locked="0"/>
    </xf>
    <xf numFmtId="0" fontId="0" fillId="6" borderId="0" xfId="0" applyFont="1" applyFill="1" applyBorder="1" applyAlignment="1" applyProtection="1">
      <alignment horizontal="center"/>
      <protection locked="0"/>
    </xf>
    <xf numFmtId="168" fontId="0" fillId="4" borderId="0" xfId="0" applyNumberFormat="1" applyFill="1" applyBorder="1" applyAlignment="1" applyProtection="1">
      <alignment horizontal="center"/>
    </xf>
    <xf numFmtId="0" fontId="13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0" fillId="2" borderId="0" xfId="0" applyFill="1"/>
    <xf numFmtId="168" fontId="0" fillId="2" borderId="0" xfId="0" applyNumberForma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6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8" xfId="0" applyFill="1" applyBorder="1"/>
    <xf numFmtId="0" fontId="0" fillId="4" borderId="0" xfId="0" applyFill="1" applyBorder="1" applyAlignment="1">
      <alignment horizontal="center"/>
    </xf>
    <xf numFmtId="164" fontId="0" fillId="7" borderId="0" xfId="0" applyNumberFormat="1" applyFill="1" applyBorder="1" applyAlignment="1">
      <alignment horizontal="center"/>
    </xf>
    <xf numFmtId="164" fontId="10" fillId="2" borderId="0" xfId="0" applyNumberFormat="1" applyFont="1" applyFill="1" applyBorder="1" applyAlignment="1">
      <alignment horizontal="center"/>
    </xf>
    <xf numFmtId="168" fontId="10" fillId="2" borderId="0" xfId="0" applyNumberFormat="1" applyFont="1" applyFill="1" applyBorder="1" applyAlignment="1">
      <alignment horizontal="center"/>
    </xf>
    <xf numFmtId="44" fontId="10" fillId="2" borderId="0" xfId="0" applyNumberFormat="1" applyFont="1" applyFill="1" applyBorder="1"/>
    <xf numFmtId="8" fontId="0" fillId="2" borderId="0" xfId="0" applyNumberFormat="1" applyFill="1" applyBorder="1" applyAlignment="1">
      <alignment horizontal="center"/>
    </xf>
    <xf numFmtId="8" fontId="10" fillId="2" borderId="0" xfId="0" applyNumberFormat="1" applyFont="1" applyFill="1" applyBorder="1" applyAlignment="1">
      <alignment horizontal="center"/>
    </xf>
    <xf numFmtId="8" fontId="11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165" fontId="5" fillId="2" borderId="0" xfId="1" applyNumberFormat="1" applyFont="1" applyFill="1" applyBorder="1" applyAlignment="1">
      <alignment horizontal="center" vertical="center"/>
    </xf>
    <xf numFmtId="165" fontId="10" fillId="2" borderId="0" xfId="1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0" fontId="11" fillId="2" borderId="0" xfId="1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/>
    </xf>
    <xf numFmtId="0" fontId="14" fillId="8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</cellXfs>
  <cellStyles count="3">
    <cellStyle name="Currency 2" xfId="2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66"/>
      <color rgb="FFFF4F4F"/>
      <color rgb="FFFF3B3B"/>
      <color rgb="FFFF3300"/>
      <color rgb="FF66CCFF"/>
      <color rgb="FF66FF66"/>
      <color rgb="FFFF9933"/>
      <color rgb="FF3399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workbookViewId="0">
      <selection activeCell="C4" sqref="C4"/>
    </sheetView>
  </sheetViews>
  <sheetFormatPr defaultRowHeight="12.75"/>
  <cols>
    <col min="1" max="1" width="4.140625" customWidth="1"/>
    <col min="2" max="2" width="3.140625" customWidth="1"/>
    <col min="3" max="3" width="31.5703125" customWidth="1"/>
    <col min="4" max="4" width="8.7109375" customWidth="1"/>
    <col min="5" max="6" width="13.7109375" customWidth="1"/>
    <col min="7" max="7" width="13.7109375" bestFit="1" customWidth="1"/>
    <col min="8" max="9" width="13.7109375" customWidth="1"/>
    <col min="10" max="10" width="3.42578125" customWidth="1"/>
    <col min="11" max="11" width="4.140625" customWidth="1"/>
  </cols>
  <sheetData>
    <row r="1" spans="1:11" ht="13.5" thickBo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2.75" customHeight="1">
      <c r="A2" s="47"/>
      <c r="B2" s="51"/>
      <c r="C2" s="52"/>
      <c r="D2" s="52"/>
      <c r="E2" s="52"/>
      <c r="F2" s="52"/>
      <c r="G2" s="52"/>
      <c r="H2" s="52"/>
      <c r="I2" s="52"/>
      <c r="J2" s="53"/>
      <c r="K2" s="47"/>
    </row>
    <row r="3" spans="1:11" ht="21.75" customHeight="1">
      <c r="A3" s="47"/>
      <c r="B3" s="6"/>
      <c r="C3" s="70" t="s">
        <v>46</v>
      </c>
      <c r="D3" s="69"/>
      <c r="E3" s="68" t="s">
        <v>45</v>
      </c>
      <c r="F3" s="20"/>
      <c r="G3" s="20"/>
      <c r="H3" s="20"/>
      <c r="I3" s="20"/>
      <c r="J3" s="5"/>
      <c r="K3" s="47"/>
    </row>
    <row r="4" spans="1:11" ht="16.5" customHeight="1">
      <c r="A4" s="47"/>
      <c r="B4" s="6"/>
      <c r="C4" s="16"/>
      <c r="D4" s="16"/>
      <c r="E4" s="16"/>
      <c r="F4" s="16"/>
      <c r="G4" s="16"/>
      <c r="H4" s="17"/>
      <c r="I4" s="16"/>
      <c r="J4" s="5"/>
      <c r="K4" s="47"/>
    </row>
    <row r="5" spans="1:11" ht="19.5" customHeight="1">
      <c r="A5" s="47"/>
      <c r="B5" s="6"/>
      <c r="C5" s="45" t="s">
        <v>40</v>
      </c>
      <c r="D5" s="46"/>
      <c r="E5" s="46"/>
      <c r="F5" s="46"/>
      <c r="G5" s="13"/>
      <c r="H5" s="13"/>
      <c r="I5" s="46"/>
      <c r="J5" s="5"/>
      <c r="K5" s="47"/>
    </row>
    <row r="6" spans="1:11">
      <c r="A6" s="47"/>
      <c r="B6" s="6"/>
      <c r="C6" s="13"/>
      <c r="D6" s="13"/>
      <c r="E6" s="14" t="s">
        <v>38</v>
      </c>
      <c r="F6" s="14" t="s">
        <v>8</v>
      </c>
      <c r="G6" s="14" t="s">
        <v>43</v>
      </c>
      <c r="H6" s="14" t="s">
        <v>44</v>
      </c>
      <c r="I6" s="13"/>
      <c r="J6" s="5"/>
      <c r="K6" s="47"/>
    </row>
    <row r="7" spans="1:11">
      <c r="A7" s="47"/>
      <c r="B7" s="15"/>
      <c r="C7" s="3" t="s">
        <v>39</v>
      </c>
      <c r="D7" s="3"/>
      <c r="E7" s="42">
        <v>500</v>
      </c>
      <c r="F7" s="18">
        <v>500</v>
      </c>
      <c r="G7" s="43">
        <v>150</v>
      </c>
      <c r="H7" s="18">
        <v>150</v>
      </c>
      <c r="I7" s="13"/>
      <c r="J7" s="5"/>
      <c r="K7" s="47"/>
    </row>
    <row r="8" spans="1:11">
      <c r="A8" s="47"/>
      <c r="B8" s="6"/>
      <c r="C8" s="13"/>
      <c r="D8" s="13"/>
      <c r="E8" s="13"/>
      <c r="F8" s="13"/>
      <c r="G8" s="13"/>
      <c r="H8" s="13"/>
      <c r="I8" s="13"/>
      <c r="J8" s="5"/>
      <c r="K8" s="47"/>
    </row>
    <row r="9" spans="1:11">
      <c r="A9" s="47"/>
      <c r="B9" s="6"/>
      <c r="C9" s="3" t="s">
        <v>6</v>
      </c>
      <c r="D9" s="3"/>
      <c r="E9" s="19" t="s">
        <v>0</v>
      </c>
      <c r="F9" s="14" t="s">
        <v>1</v>
      </c>
      <c r="G9" s="14" t="s">
        <v>41</v>
      </c>
      <c r="H9" s="14" t="s">
        <v>42</v>
      </c>
      <c r="I9" s="14" t="s">
        <v>2</v>
      </c>
      <c r="J9" s="5"/>
      <c r="K9" s="47"/>
    </row>
    <row r="10" spans="1:11">
      <c r="A10" s="47"/>
      <c r="B10" s="6"/>
      <c r="C10" s="20" t="s">
        <v>30</v>
      </c>
      <c r="D10" s="20"/>
      <c r="E10" s="39">
        <v>75</v>
      </c>
      <c r="F10" s="34">
        <v>55</v>
      </c>
      <c r="G10" s="39">
        <v>30</v>
      </c>
      <c r="H10" s="34">
        <v>25</v>
      </c>
      <c r="I10" s="48">
        <f>E10*$E$52+F10*$E$53+G10*$E$54+H10*$E$55</f>
        <v>73250</v>
      </c>
      <c r="J10" s="5"/>
      <c r="K10" s="47"/>
    </row>
    <row r="11" spans="1:11">
      <c r="A11" s="47"/>
      <c r="B11" s="6"/>
      <c r="C11" s="20" t="s">
        <v>29</v>
      </c>
      <c r="D11" s="20"/>
      <c r="E11" s="39">
        <v>120</v>
      </c>
      <c r="F11" s="34">
        <v>30</v>
      </c>
      <c r="G11" s="39">
        <v>120</v>
      </c>
      <c r="H11" s="34">
        <v>120</v>
      </c>
      <c r="I11" s="48">
        <f t="shared" ref="I11:I24" si="0">E11*$E$52+F11*$E$53+G11*$E$54+H11*$E$55</f>
        <v>111000</v>
      </c>
      <c r="J11" s="5"/>
      <c r="K11" s="47"/>
    </row>
    <row r="12" spans="1:11">
      <c r="A12" s="47"/>
      <c r="B12" s="6"/>
      <c r="C12" s="20" t="s">
        <v>28</v>
      </c>
      <c r="D12" s="20"/>
      <c r="E12" s="39">
        <v>15</v>
      </c>
      <c r="F12" s="34">
        <v>20</v>
      </c>
      <c r="G12" s="39">
        <v>30</v>
      </c>
      <c r="H12" s="34">
        <v>30</v>
      </c>
      <c r="I12" s="48">
        <f t="shared" si="0"/>
        <v>26500</v>
      </c>
      <c r="J12" s="5"/>
      <c r="K12" s="47"/>
    </row>
    <row r="13" spans="1:11">
      <c r="A13" s="47"/>
      <c r="B13" s="6"/>
      <c r="C13" s="20" t="s">
        <v>27</v>
      </c>
      <c r="D13" s="20"/>
      <c r="E13" s="39">
        <v>175</v>
      </c>
      <c r="F13" s="34">
        <v>175</v>
      </c>
      <c r="G13" s="39">
        <v>175</v>
      </c>
      <c r="H13" s="34">
        <v>175</v>
      </c>
      <c r="I13" s="48">
        <f t="shared" si="0"/>
        <v>227500</v>
      </c>
      <c r="J13" s="5"/>
      <c r="K13" s="47"/>
    </row>
    <row r="14" spans="1:11">
      <c r="A14" s="47"/>
      <c r="B14" s="6"/>
      <c r="C14" s="20" t="s">
        <v>26</v>
      </c>
      <c r="D14" s="20"/>
      <c r="E14" s="39">
        <v>30</v>
      </c>
      <c r="F14" s="34">
        <v>18</v>
      </c>
      <c r="G14" s="39">
        <v>12</v>
      </c>
      <c r="H14" s="34">
        <v>12</v>
      </c>
      <c r="I14" s="48">
        <f t="shared" si="0"/>
        <v>27600</v>
      </c>
      <c r="J14" s="5"/>
      <c r="K14" s="47"/>
    </row>
    <row r="15" spans="1:11">
      <c r="A15" s="47"/>
      <c r="B15" s="6"/>
      <c r="C15" s="20" t="s">
        <v>25</v>
      </c>
      <c r="D15" s="20"/>
      <c r="E15" s="39">
        <v>15</v>
      </c>
      <c r="F15" s="34">
        <v>15</v>
      </c>
      <c r="G15" s="39">
        <v>15</v>
      </c>
      <c r="H15" s="34">
        <v>15</v>
      </c>
      <c r="I15" s="48">
        <f t="shared" si="0"/>
        <v>19500</v>
      </c>
      <c r="J15" s="5"/>
      <c r="K15" s="47"/>
    </row>
    <row r="16" spans="1:11">
      <c r="A16" s="47"/>
      <c r="B16" s="6"/>
      <c r="C16" s="20" t="s">
        <v>24</v>
      </c>
      <c r="D16" s="20"/>
      <c r="E16" s="39">
        <v>10</v>
      </c>
      <c r="F16" s="34">
        <v>15</v>
      </c>
      <c r="G16" s="39">
        <v>20</v>
      </c>
      <c r="H16" s="34">
        <v>20</v>
      </c>
      <c r="I16" s="48">
        <f t="shared" si="0"/>
        <v>18500</v>
      </c>
      <c r="J16" s="5"/>
      <c r="K16" s="47"/>
    </row>
    <row r="17" spans="1:11">
      <c r="A17" s="47"/>
      <c r="B17" s="6"/>
      <c r="C17" s="20" t="s">
        <v>23</v>
      </c>
      <c r="D17" s="20"/>
      <c r="E17" s="39">
        <v>30</v>
      </c>
      <c r="F17" s="34">
        <v>20</v>
      </c>
      <c r="G17" s="39">
        <v>20</v>
      </c>
      <c r="H17" s="34">
        <v>20</v>
      </c>
      <c r="I17" s="48">
        <f t="shared" si="0"/>
        <v>31000</v>
      </c>
      <c r="J17" s="5"/>
      <c r="K17" s="47"/>
    </row>
    <row r="18" spans="1:11">
      <c r="A18" s="47"/>
      <c r="B18" s="6"/>
      <c r="C18" s="20" t="s">
        <v>22</v>
      </c>
      <c r="D18" s="20"/>
      <c r="E18" s="39">
        <v>35</v>
      </c>
      <c r="F18" s="34">
        <v>35</v>
      </c>
      <c r="G18" s="39">
        <v>35</v>
      </c>
      <c r="H18" s="34">
        <v>35</v>
      </c>
      <c r="I18" s="48">
        <f t="shared" si="0"/>
        <v>45500</v>
      </c>
      <c r="J18" s="5"/>
      <c r="K18" s="47"/>
    </row>
    <row r="19" spans="1:11">
      <c r="A19" s="47"/>
      <c r="B19" s="6"/>
      <c r="C19" s="20" t="s">
        <v>21</v>
      </c>
      <c r="D19" s="20"/>
      <c r="E19" s="39"/>
      <c r="F19" s="34"/>
      <c r="G19" s="39"/>
      <c r="H19" s="34"/>
      <c r="I19" s="48">
        <f t="shared" si="0"/>
        <v>0</v>
      </c>
      <c r="J19" s="5"/>
      <c r="K19" s="47"/>
    </row>
    <row r="20" spans="1:11">
      <c r="A20" s="47"/>
      <c r="B20" s="6"/>
      <c r="C20" s="20" t="s">
        <v>31</v>
      </c>
      <c r="D20" s="20"/>
      <c r="E20" s="40">
        <f>F28*E40</f>
        <v>30</v>
      </c>
      <c r="F20" s="44">
        <f>F28*E41</f>
        <v>8.25</v>
      </c>
      <c r="G20" s="40">
        <f>F28*E42</f>
        <v>9</v>
      </c>
      <c r="H20" s="44">
        <f>F28*E43</f>
        <v>7.5</v>
      </c>
      <c r="I20" s="48">
        <f>E20*$E$52+F20*$E$53+G20*$E$54+H20*$E$55</f>
        <v>21600</v>
      </c>
      <c r="J20" s="5"/>
      <c r="K20" s="47"/>
    </row>
    <row r="21" spans="1:11">
      <c r="A21" s="47"/>
      <c r="B21" s="6"/>
      <c r="C21" s="20" t="s">
        <v>18</v>
      </c>
      <c r="D21" s="20"/>
      <c r="E21" s="40">
        <f>F29*E40</f>
        <v>20</v>
      </c>
      <c r="F21" s="44">
        <f>F29*E41</f>
        <v>5.5</v>
      </c>
      <c r="G21" s="40">
        <f>F29*E42</f>
        <v>6</v>
      </c>
      <c r="H21" s="44">
        <f>F29*E43</f>
        <v>5</v>
      </c>
      <c r="I21" s="48">
        <f t="shared" si="0"/>
        <v>14400</v>
      </c>
      <c r="J21" s="5"/>
      <c r="K21" s="47"/>
    </row>
    <row r="22" spans="1:11">
      <c r="A22" s="47"/>
      <c r="B22" s="6"/>
      <c r="C22" s="20" t="s">
        <v>19</v>
      </c>
      <c r="D22" s="20"/>
      <c r="E22" s="40">
        <f>F30*E40</f>
        <v>30</v>
      </c>
      <c r="F22" s="44">
        <f>F30*E41</f>
        <v>8.25</v>
      </c>
      <c r="G22" s="40">
        <f>F30*E42</f>
        <v>9</v>
      </c>
      <c r="H22" s="44">
        <f>F30*E43</f>
        <v>7.5</v>
      </c>
      <c r="I22" s="48">
        <f t="shared" si="0"/>
        <v>21600</v>
      </c>
      <c r="J22" s="5"/>
      <c r="K22" s="47"/>
    </row>
    <row r="23" spans="1:11">
      <c r="A23" s="47"/>
      <c r="B23" s="6"/>
      <c r="C23" s="20" t="s">
        <v>20</v>
      </c>
      <c r="D23" s="20"/>
      <c r="E23" s="40">
        <f>SUM(E10:E13)*F31</f>
        <v>15.4</v>
      </c>
      <c r="F23" s="44">
        <f>SUM(F10:F13)*F31</f>
        <v>11.200000000000001</v>
      </c>
      <c r="G23" s="40">
        <f>SUM(G10:G13)*F31</f>
        <v>14.200000000000001</v>
      </c>
      <c r="H23" s="44">
        <f>SUM(H10:H13)*F31</f>
        <v>14</v>
      </c>
      <c r="I23" s="48">
        <f t="shared" si="0"/>
        <v>17530</v>
      </c>
      <c r="J23" s="5"/>
      <c r="K23" s="47"/>
    </row>
    <row r="24" spans="1:11">
      <c r="A24" s="47"/>
      <c r="B24" s="6"/>
      <c r="C24" s="20" t="s">
        <v>37</v>
      </c>
      <c r="D24" s="20"/>
      <c r="E24" s="41">
        <v>10</v>
      </c>
      <c r="F24" s="35">
        <v>10</v>
      </c>
      <c r="G24" s="41">
        <v>10</v>
      </c>
      <c r="H24" s="35">
        <v>10</v>
      </c>
      <c r="I24" s="48">
        <f t="shared" si="0"/>
        <v>13000</v>
      </c>
      <c r="J24" s="5"/>
      <c r="K24" s="47"/>
    </row>
    <row r="25" spans="1:11">
      <c r="A25" s="47"/>
      <c r="B25" s="6"/>
      <c r="C25" s="21" t="s">
        <v>2</v>
      </c>
      <c r="D25" s="21"/>
      <c r="E25" s="12">
        <f>SUM(E10:E24)</f>
        <v>610.4</v>
      </c>
      <c r="F25" s="12">
        <f>SUM(F10:F24)</f>
        <v>426.2</v>
      </c>
      <c r="G25" s="12">
        <f>SUM(G10:G24)</f>
        <v>505.2</v>
      </c>
      <c r="H25" s="12">
        <f>SUM(H10:H24)</f>
        <v>496</v>
      </c>
      <c r="I25" s="36">
        <f>SUM(I10:I24)</f>
        <v>668480</v>
      </c>
      <c r="J25" s="5"/>
      <c r="K25" s="47"/>
    </row>
    <row r="26" spans="1:11">
      <c r="A26" s="47"/>
      <c r="B26" s="6"/>
      <c r="C26" s="21"/>
      <c r="D26" s="21"/>
      <c r="E26" s="12"/>
      <c r="F26" s="12"/>
      <c r="G26" s="12"/>
      <c r="H26" s="12"/>
      <c r="I26" s="49"/>
      <c r="J26" s="5"/>
      <c r="K26" s="47"/>
    </row>
    <row r="27" spans="1:11">
      <c r="A27" s="47"/>
      <c r="B27" s="6"/>
      <c r="C27" s="13"/>
      <c r="D27" s="13"/>
      <c r="E27" s="13"/>
      <c r="F27" s="13"/>
      <c r="G27" s="71" t="s">
        <v>17</v>
      </c>
      <c r="H27" s="71"/>
      <c r="I27" s="36">
        <f>I25/E56</f>
        <v>514.21538461538466</v>
      </c>
      <c r="J27" s="5"/>
      <c r="K27" s="47"/>
    </row>
    <row r="28" spans="1:11">
      <c r="A28" s="47"/>
      <c r="B28" s="6"/>
      <c r="C28" s="21" t="s">
        <v>33</v>
      </c>
      <c r="D28" s="21"/>
      <c r="E28" s="13"/>
      <c r="F28" s="37">
        <v>0.15</v>
      </c>
      <c r="G28" s="13"/>
      <c r="H28" s="13"/>
      <c r="I28" s="13"/>
      <c r="J28" s="5"/>
      <c r="K28" s="47"/>
    </row>
    <row r="29" spans="1:11">
      <c r="A29" s="47"/>
      <c r="B29" s="6"/>
      <c r="C29" s="21" t="s">
        <v>34</v>
      </c>
      <c r="D29" s="21"/>
      <c r="E29" s="13"/>
      <c r="F29" s="37">
        <v>0.1</v>
      </c>
      <c r="G29" s="13"/>
      <c r="H29" s="13"/>
      <c r="I29" s="13"/>
      <c r="J29" s="5"/>
      <c r="K29" s="47"/>
    </row>
    <row r="30" spans="1:11">
      <c r="A30" s="47"/>
      <c r="B30" s="6"/>
      <c r="C30" s="3" t="s">
        <v>35</v>
      </c>
      <c r="D30" s="3"/>
      <c r="E30" s="13"/>
      <c r="F30" s="37">
        <v>0.15</v>
      </c>
      <c r="G30" s="13"/>
      <c r="H30" s="13"/>
      <c r="I30" s="13"/>
      <c r="J30" s="5"/>
      <c r="K30" s="47"/>
    </row>
    <row r="31" spans="1:11">
      <c r="A31" s="47"/>
      <c r="B31" s="6"/>
      <c r="C31" s="3" t="s">
        <v>7</v>
      </c>
      <c r="D31" s="3"/>
      <c r="E31" s="13"/>
      <c r="F31" s="38">
        <v>0.04</v>
      </c>
      <c r="G31" s="13"/>
      <c r="H31" s="13"/>
      <c r="I31" s="13"/>
      <c r="J31" s="5"/>
      <c r="K31" s="47"/>
    </row>
    <row r="32" spans="1:11">
      <c r="A32" s="47"/>
      <c r="B32" s="6"/>
      <c r="C32" s="13"/>
      <c r="D32" s="13"/>
      <c r="E32" s="13"/>
      <c r="F32" s="13"/>
      <c r="G32" s="13"/>
      <c r="H32" s="13"/>
      <c r="I32" s="13"/>
      <c r="J32" s="5"/>
      <c r="K32" s="47"/>
    </row>
    <row r="33" spans="1:11">
      <c r="A33" s="47"/>
      <c r="B33" s="6"/>
      <c r="C33" s="10" t="s">
        <v>9</v>
      </c>
      <c r="D33" s="10"/>
      <c r="E33" s="19" t="s">
        <v>36</v>
      </c>
      <c r="F33" s="22" t="s">
        <v>16</v>
      </c>
      <c r="G33" s="47"/>
      <c r="H33" s="11"/>
      <c r="I33" s="13"/>
      <c r="J33" s="5"/>
      <c r="K33" s="47"/>
    </row>
    <row r="34" spans="1:11">
      <c r="A34" s="47"/>
      <c r="B34" s="6"/>
      <c r="C34" s="23" t="str">
        <f>E6</f>
        <v xml:space="preserve"> Corn</v>
      </c>
      <c r="D34" s="23"/>
      <c r="E34" s="56">
        <v>3.37</v>
      </c>
      <c r="F34" s="24">
        <f>E25/E34</f>
        <v>181.12759643916914</v>
      </c>
      <c r="G34" s="47"/>
      <c r="H34" s="13"/>
      <c r="I34" s="13"/>
      <c r="J34" s="5"/>
      <c r="K34" s="47"/>
    </row>
    <row r="35" spans="1:11">
      <c r="A35" s="47"/>
      <c r="B35" s="6"/>
      <c r="C35" s="23" t="str">
        <f>F6</f>
        <v xml:space="preserve"> Soybeans</v>
      </c>
      <c r="D35" s="23"/>
      <c r="E35" s="56">
        <v>9.6199999999999992</v>
      </c>
      <c r="F35" s="24">
        <f>F25/E35</f>
        <v>44.303534303534306</v>
      </c>
      <c r="G35" s="47"/>
      <c r="H35" s="13"/>
      <c r="I35" s="13"/>
      <c r="J35" s="5"/>
      <c r="K35" s="47"/>
    </row>
    <row r="36" spans="1:11">
      <c r="A36" s="47"/>
      <c r="B36" s="6"/>
      <c r="C36" s="23" t="str">
        <f>G6</f>
        <v xml:space="preserve"> Wheat</v>
      </c>
      <c r="D36" s="23"/>
      <c r="E36" s="56">
        <v>4.42</v>
      </c>
      <c r="F36" s="24">
        <f>G25/E36</f>
        <v>114.29864253393666</v>
      </c>
      <c r="G36" s="47"/>
      <c r="H36" s="13"/>
      <c r="I36" s="13"/>
      <c r="J36" s="5"/>
      <c r="K36" s="47"/>
    </row>
    <row r="37" spans="1:11">
      <c r="A37" s="47"/>
      <c r="B37" s="6"/>
      <c r="C37" s="23" t="str">
        <f>H6</f>
        <v xml:space="preserve"> Cotton</v>
      </c>
      <c r="D37" s="23"/>
      <c r="E37" s="56">
        <v>5.0599999999999996</v>
      </c>
      <c r="F37" s="24">
        <f>H25/E37</f>
        <v>98.023715415019765</v>
      </c>
      <c r="G37" s="47"/>
      <c r="H37" s="13"/>
      <c r="I37" s="13"/>
      <c r="J37" s="5"/>
      <c r="K37" s="47"/>
    </row>
    <row r="38" spans="1:11">
      <c r="A38" s="47"/>
      <c r="B38" s="6"/>
      <c r="C38" s="3"/>
      <c r="D38" s="3"/>
      <c r="E38" s="4"/>
      <c r="F38" s="13"/>
      <c r="G38" s="1"/>
      <c r="H38" s="13"/>
      <c r="I38" s="13"/>
      <c r="J38" s="5"/>
      <c r="K38" s="47"/>
    </row>
    <row r="39" spans="1:11">
      <c r="A39" s="47"/>
      <c r="B39" s="6"/>
      <c r="C39" s="10" t="s">
        <v>9</v>
      </c>
      <c r="D39" s="10"/>
      <c r="E39" s="14" t="s">
        <v>15</v>
      </c>
      <c r="F39" s="14" t="s">
        <v>3</v>
      </c>
      <c r="G39" s="3" t="s">
        <v>12</v>
      </c>
      <c r="H39" s="13"/>
      <c r="I39" s="14" t="s">
        <v>13</v>
      </c>
      <c r="J39" s="5"/>
      <c r="K39" s="47"/>
    </row>
    <row r="40" spans="1:11">
      <c r="A40" s="47"/>
      <c r="B40" s="6"/>
      <c r="C40" s="23" t="str">
        <f>E6</f>
        <v xml:space="preserve"> Corn</v>
      </c>
      <c r="D40" s="23"/>
      <c r="E40" s="55">
        <v>200</v>
      </c>
      <c r="F40" s="25">
        <f>E34</f>
        <v>3.37</v>
      </c>
      <c r="G40" s="26">
        <f>E40*F40</f>
        <v>674</v>
      </c>
      <c r="H40" s="13"/>
      <c r="I40" s="59">
        <f>G40-E25</f>
        <v>63.600000000000023</v>
      </c>
      <c r="J40" s="5"/>
      <c r="K40" s="47"/>
    </row>
    <row r="41" spans="1:11">
      <c r="A41" s="47"/>
      <c r="B41" s="6"/>
      <c r="C41" s="23" t="str">
        <f>F6</f>
        <v xml:space="preserve"> Soybeans</v>
      </c>
      <c r="D41" s="23"/>
      <c r="E41" s="55">
        <v>55</v>
      </c>
      <c r="F41" s="25">
        <f>E35</f>
        <v>9.6199999999999992</v>
      </c>
      <c r="G41" s="26">
        <f>E41*F41</f>
        <v>529.09999999999991</v>
      </c>
      <c r="H41" s="13"/>
      <c r="I41" s="59">
        <f>G41-F25</f>
        <v>102.89999999999992</v>
      </c>
      <c r="J41" s="5"/>
      <c r="K41" s="47"/>
    </row>
    <row r="42" spans="1:11">
      <c r="A42" s="47"/>
      <c r="B42" s="6"/>
      <c r="C42" s="23" t="str">
        <f>G6</f>
        <v xml:space="preserve"> Wheat</v>
      </c>
      <c r="D42" s="23"/>
      <c r="E42" s="55">
        <v>60</v>
      </c>
      <c r="F42" s="25">
        <f>E36</f>
        <v>4.42</v>
      </c>
      <c r="G42" s="26">
        <f>E42*F42</f>
        <v>265.2</v>
      </c>
      <c r="H42" s="13"/>
      <c r="I42" s="59">
        <f>G42-G25</f>
        <v>-240</v>
      </c>
      <c r="J42" s="5"/>
      <c r="K42" s="47"/>
    </row>
    <row r="43" spans="1:11">
      <c r="A43" s="47"/>
      <c r="B43" s="6"/>
      <c r="C43" s="23" t="str">
        <f>H6</f>
        <v xml:space="preserve"> Cotton</v>
      </c>
      <c r="D43" s="23"/>
      <c r="E43" s="55">
        <v>50</v>
      </c>
      <c r="F43" s="25">
        <f>E37</f>
        <v>5.0599999999999996</v>
      </c>
      <c r="G43" s="26">
        <f>E43*F43</f>
        <v>252.99999999999997</v>
      </c>
      <c r="H43" s="13"/>
      <c r="I43" s="59">
        <f>G43-H25</f>
        <v>-243.00000000000003</v>
      </c>
      <c r="J43" s="5"/>
      <c r="K43" s="47"/>
    </row>
    <row r="44" spans="1:11">
      <c r="A44" s="47"/>
      <c r="B44" s="6"/>
      <c r="C44" s="3"/>
      <c r="D44" s="3"/>
      <c r="E44" s="13"/>
      <c r="F44" s="8"/>
      <c r="G44" s="2"/>
      <c r="H44" s="13"/>
      <c r="I44" s="27"/>
      <c r="J44" s="5"/>
      <c r="K44" s="47"/>
    </row>
    <row r="45" spans="1:11">
      <c r="A45" s="47"/>
      <c r="B45" s="6"/>
      <c r="C45" s="10" t="s">
        <v>9</v>
      </c>
      <c r="D45" s="10"/>
      <c r="E45" s="31" t="s">
        <v>32</v>
      </c>
      <c r="F45" s="3" t="s">
        <v>14</v>
      </c>
      <c r="G45" s="47"/>
      <c r="H45" s="13"/>
      <c r="I45" s="13"/>
      <c r="J45" s="5"/>
      <c r="K45" s="47"/>
    </row>
    <row r="46" spans="1:11">
      <c r="A46" s="47"/>
      <c r="B46" s="6"/>
      <c r="C46" s="28" t="str">
        <f>E6</f>
        <v xml:space="preserve"> Corn</v>
      </c>
      <c r="D46" s="28"/>
      <c r="E46" s="57">
        <f>E25/E40</f>
        <v>3.052</v>
      </c>
      <c r="F46" s="29">
        <f>E34</f>
        <v>3.37</v>
      </c>
      <c r="G46" s="47"/>
      <c r="H46" s="13"/>
      <c r="I46" s="13"/>
      <c r="J46" s="5"/>
      <c r="K46" s="47"/>
    </row>
    <row r="47" spans="1:11">
      <c r="A47" s="47"/>
      <c r="B47" s="6"/>
      <c r="C47" s="28" t="str">
        <f>F6</f>
        <v xml:space="preserve"> Soybeans</v>
      </c>
      <c r="D47" s="28"/>
      <c r="E47" s="57">
        <f>F25/E41</f>
        <v>7.749090909090909</v>
      </c>
      <c r="F47" s="29">
        <f>E35</f>
        <v>9.6199999999999992</v>
      </c>
      <c r="G47" s="47"/>
      <c r="H47" s="13"/>
      <c r="I47" s="13"/>
      <c r="J47" s="5"/>
      <c r="K47" s="47"/>
    </row>
    <row r="48" spans="1:11">
      <c r="A48" s="47"/>
      <c r="B48" s="6"/>
      <c r="C48" s="28" t="str">
        <f>G6</f>
        <v xml:space="preserve"> Wheat</v>
      </c>
      <c r="D48" s="28"/>
      <c r="E48" s="58">
        <f>G25/E42</f>
        <v>8.42</v>
      </c>
      <c r="F48" s="29">
        <f>E36</f>
        <v>4.42</v>
      </c>
      <c r="G48" s="47"/>
      <c r="H48" s="13"/>
      <c r="I48" s="13"/>
      <c r="J48" s="5"/>
      <c r="K48" s="47"/>
    </row>
    <row r="49" spans="1:11">
      <c r="A49" s="47"/>
      <c r="B49" s="6"/>
      <c r="C49" s="28" t="str">
        <f>H6</f>
        <v xml:space="preserve"> Cotton</v>
      </c>
      <c r="D49" s="28"/>
      <c r="E49" s="58">
        <f>H25/E43</f>
        <v>9.92</v>
      </c>
      <c r="F49" s="29">
        <f>E37</f>
        <v>5.0599999999999996</v>
      </c>
      <c r="G49" s="47"/>
      <c r="H49" s="13"/>
      <c r="I49" s="13"/>
      <c r="J49" s="5"/>
      <c r="K49" s="47"/>
    </row>
    <row r="50" spans="1:11">
      <c r="A50" s="47"/>
      <c r="B50" s="6"/>
      <c r="C50" s="30"/>
      <c r="D50" s="30"/>
      <c r="E50" s="9"/>
      <c r="F50" s="13"/>
      <c r="G50" s="2"/>
      <c r="H50" s="13"/>
      <c r="I50" s="13"/>
      <c r="J50" s="5"/>
      <c r="K50" s="47"/>
    </row>
    <row r="51" spans="1:11">
      <c r="A51" s="47"/>
      <c r="B51" s="6"/>
      <c r="C51" s="3" t="s">
        <v>9</v>
      </c>
      <c r="D51" s="3"/>
      <c r="E51" s="14" t="s">
        <v>5</v>
      </c>
      <c r="F51" s="13"/>
      <c r="G51" s="13"/>
      <c r="H51" s="14" t="s">
        <v>11</v>
      </c>
      <c r="I51" s="63" t="s">
        <v>10</v>
      </c>
      <c r="J51" s="5"/>
      <c r="K51" s="47"/>
    </row>
    <row r="52" spans="1:11">
      <c r="A52" s="47"/>
      <c r="B52" s="6"/>
      <c r="C52" s="23" t="str">
        <f>E6</f>
        <v xml:space="preserve"> Corn</v>
      </c>
      <c r="D52" s="23"/>
      <c r="E52" s="32">
        <f>E7</f>
        <v>500</v>
      </c>
      <c r="F52" s="13"/>
      <c r="G52" s="3" t="str">
        <f>IF(H52&gt;0, "Profit", "Loss")</f>
        <v>Profit</v>
      </c>
      <c r="H52" s="60">
        <f>IF(E52=0,0,I40*E52)</f>
        <v>31800.000000000011</v>
      </c>
      <c r="I52" s="64">
        <f>I40/E25</f>
        <v>0.10419397116644827</v>
      </c>
      <c r="J52" s="5"/>
      <c r="K52" s="47"/>
    </row>
    <row r="53" spans="1:11">
      <c r="A53" s="47"/>
      <c r="B53" s="6"/>
      <c r="C53" s="23" t="str">
        <f>F6</f>
        <v xml:space="preserve"> Soybeans</v>
      </c>
      <c r="D53" s="23"/>
      <c r="E53" s="32">
        <f>F7</f>
        <v>500</v>
      </c>
      <c r="F53" s="13"/>
      <c r="G53" s="3" t="str">
        <f t="shared" ref="G53:G55" si="1">IF(H53&gt;0, "Profit", "Loss")</f>
        <v>Profit</v>
      </c>
      <c r="H53" s="60">
        <f>IF(E53=0,0,I41*E53)</f>
        <v>51449.999999999964</v>
      </c>
      <c r="I53" s="64">
        <f>I41/F25</f>
        <v>0.24143594556546205</v>
      </c>
      <c r="J53" s="5"/>
      <c r="K53" s="47"/>
    </row>
    <row r="54" spans="1:11">
      <c r="A54" s="47"/>
      <c r="B54" s="6"/>
      <c r="C54" s="23" t="str">
        <f>G6</f>
        <v xml:space="preserve"> Wheat</v>
      </c>
      <c r="D54" s="23"/>
      <c r="E54" s="32">
        <f>G7</f>
        <v>150</v>
      </c>
      <c r="F54" s="13"/>
      <c r="G54" s="3" t="str">
        <f t="shared" si="1"/>
        <v>Loss</v>
      </c>
      <c r="H54" s="61">
        <f>IF(E54=0,0,I42*E54)</f>
        <v>-36000</v>
      </c>
      <c r="I54" s="65">
        <f>I42/G25</f>
        <v>-0.47505938242280288</v>
      </c>
      <c r="J54" s="5"/>
      <c r="K54" s="47"/>
    </row>
    <row r="55" spans="1:11">
      <c r="A55" s="47"/>
      <c r="B55" s="6"/>
      <c r="C55" s="23" t="str">
        <f>H6</f>
        <v xml:space="preserve"> Cotton</v>
      </c>
      <c r="D55" s="23"/>
      <c r="E55" s="33">
        <f>H7</f>
        <v>150</v>
      </c>
      <c r="F55" s="13"/>
      <c r="G55" s="3" t="str">
        <f t="shared" si="1"/>
        <v>Loss</v>
      </c>
      <c r="H55" s="60">
        <f>IF(E55=0,0,I43*E55)</f>
        <v>-36450.000000000007</v>
      </c>
      <c r="I55" s="64">
        <f>I43/H25</f>
        <v>-0.48991935483870974</v>
      </c>
      <c r="J55" s="5"/>
      <c r="K55" s="47"/>
    </row>
    <row r="56" spans="1:11" ht="13.5">
      <c r="A56" s="47"/>
      <c r="B56" s="6"/>
      <c r="C56" s="3" t="s">
        <v>4</v>
      </c>
      <c r="D56" s="3"/>
      <c r="E56" s="14">
        <f>SUM(E52:E55)</f>
        <v>1300</v>
      </c>
      <c r="F56" s="13"/>
      <c r="G56" s="3" t="str">
        <f>IF(H56&gt;0, "Total Profit", "Total Loss")</f>
        <v>Total Profit</v>
      </c>
      <c r="H56" s="62">
        <f>SUM(H52:H55)</f>
        <v>10799.999999999964</v>
      </c>
      <c r="I56" s="66"/>
      <c r="J56" s="5"/>
      <c r="K56" s="47"/>
    </row>
    <row r="57" spans="1:11" ht="13.5">
      <c r="A57" s="47"/>
      <c r="B57" s="6"/>
      <c r="C57" s="13"/>
      <c r="D57" s="13"/>
      <c r="E57" s="13"/>
      <c r="F57" s="13"/>
      <c r="G57" s="3" t="str">
        <f>IF(H57&gt;0, "Profit/Acre", "Loss/Acre")</f>
        <v>Profit/Acre</v>
      </c>
      <c r="H57" s="62">
        <f>H56/E56</f>
        <v>8.30769230769228</v>
      </c>
      <c r="I57" s="67">
        <f>H57/I27</f>
        <v>1.6156055528961169E-2</v>
      </c>
      <c r="J57" s="5"/>
      <c r="K57" s="47"/>
    </row>
    <row r="58" spans="1:11" ht="13.5" thickBot="1">
      <c r="A58" s="47"/>
      <c r="B58" s="50"/>
      <c r="C58" s="7"/>
      <c r="D58" s="7"/>
      <c r="E58" s="7"/>
      <c r="F58" s="7"/>
      <c r="G58" s="7"/>
      <c r="H58" s="7"/>
      <c r="I58" s="7"/>
      <c r="J58" s="54"/>
      <c r="K58" s="47"/>
    </row>
    <row r="59" spans="1:1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</row>
  </sheetData>
  <mergeCells count="1">
    <mergeCell ref="G27:H27"/>
  </mergeCells>
  <pageMargins left="0.7" right="0.7" top="0.75" bottom="0.75" header="0.3" footer="0.3"/>
  <pageSetup scale="74" orientation="portrait" r:id="rId1"/>
  <ignoredErrors>
    <ignoredError sqref="F23:H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 Breakeven Calculator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loriwieting</dc:creator>
  <cp:lastModifiedBy>Christiana Walsh</cp:lastModifiedBy>
  <cp:lastPrinted>2017-09-24T17:03:19Z</cp:lastPrinted>
  <dcterms:created xsi:type="dcterms:W3CDTF">2009-04-07T00:51:25Z</dcterms:created>
  <dcterms:modified xsi:type="dcterms:W3CDTF">2017-10-09T13:54:19Z</dcterms:modified>
</cp:coreProperties>
</file>